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40" windowHeight="14580" activeTab="0"/>
  </bookViews>
  <sheets>
    <sheet name="製品の原価" sheetId="1" r:id="rId1"/>
    <sheet name="工場の機械賃率" sheetId="2" r:id="rId2"/>
    <sheet name="工場の製造原価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<sst xmlns="http://schemas.openxmlformats.org/spreadsheetml/2006/main" count="67" uniqueCount="52">
  <si>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項目</t>
  </si>
  <si>
    <t>金額</t>
  </si>
  <si>
    <t>値</t>
  </si>
  <si>
    <t>説明</t>
  </si>
  <si>
    <t>製品名</t>
  </si>
  <si>
    <t>労務費（円）</t>
  </si>
  <si>
    <t>経費（円）</t>
  </si>
  <si>
    <t>製品利益率</t>
  </si>
  <si>
    <t>製品限界利益率</t>
  </si>
  <si>
    <t>製品１個の売価</t>
  </si>
  <si>
    <t>工場全体の電気代、設備の減価償却費など</t>
  </si>
  <si>
    <t>入力セル</t>
  </si>
  <si>
    <t>年間生産数</t>
  </si>
  <si>
    <t>製造原価（円）</t>
  </si>
  <si>
    <t>製品Ａ</t>
  </si>
  <si>
    <t>製品Ｂ</t>
  </si>
  <si>
    <t>製品原価の検証</t>
  </si>
  <si>
    <t>製品原価合計</t>
  </si>
  <si>
    <t>製造原価</t>
  </si>
  <si>
    <t>製品の利益率＝（製品売価－製品原価）÷製品売価</t>
  </si>
  <si>
    <t>製品１個の加工時間</t>
  </si>
  <si>
    <t>製品１個の加工費＝機械賃率×製品１個の加工時間</t>
  </si>
  <si>
    <t>材料費（円）</t>
  </si>
  <si>
    <t>製品１個の原価＝材料費＋加工費</t>
  </si>
  <si>
    <t>工場全体の材料部品費</t>
  </si>
  <si>
    <t>単位</t>
  </si>
  <si>
    <t>円</t>
  </si>
  <si>
    <t>単位</t>
  </si>
  <si>
    <t>時間</t>
  </si>
  <si>
    <t>％</t>
  </si>
  <si>
    <t>円／人時間</t>
  </si>
  <si>
    <t>機械賃率</t>
  </si>
  <si>
    <t>工場の年間稼働可能時間（点検時間、休憩時間は含まない）</t>
  </si>
  <si>
    <t>稼働可能時間</t>
  </si>
  <si>
    <t>稼働時間</t>
  </si>
  <si>
    <t>稼働率</t>
  </si>
  <si>
    <t>稼働率＝稼働時間÷稼働可能時間</t>
  </si>
  <si>
    <t>％</t>
  </si>
  <si>
    <t>個</t>
  </si>
  <si>
    <t>秒</t>
  </si>
  <si>
    <t>製品１個の部品費・材料費</t>
  </si>
  <si>
    <t>製品の限界利益率＝（製品売価－材料費）÷製品売価</t>
  </si>
  <si>
    <t>工場の年間稼働時間（チョコ停時間、段取時間、故障時間などは含まない）</t>
  </si>
  <si>
    <t>製品原価合計と製造原価が同じであることを確認</t>
  </si>
  <si>
    <t>工場全体の直接員労務費＋間接員労務費</t>
  </si>
  <si>
    <t>工場全体の年間製造原価</t>
  </si>
  <si>
    <t>機械賃率＝（労務費＋経費）÷（稼働可能時間×稼働率）、全設備一律の賃率</t>
  </si>
  <si>
    <t>材料費</t>
  </si>
  <si>
    <t>加工時間</t>
  </si>
  <si>
    <t>加工費</t>
  </si>
  <si>
    <t>製品原価</t>
  </si>
  <si>
    <t>製品売価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</si>
</sst>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#,##0.0;[Red]\-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9" fontId="0" fillId="0" borderId="10" xfId="42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36" fillId="0" borderId="10" xfId="0" applyNumberFormat="1" applyFont="1" applyBorder="1" applyAlignment="1">
      <alignment vertical="center"/>
    </xf>
    <xf numFmtId="1" fontId="0" fillId="33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42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1" width="16.8515625" style="0" bestFit="1" customWidth="1"/>
    <col min="2" max="2" width="5.28125" style="0" bestFit="1" customWidth="1"/>
    <col min="3" max="3" width="13.57421875" style="0" bestFit="1" customWidth="1"/>
    <col min="4" max="4" width="11.140625" style="0" bestFit="1" customWidth="1"/>
    <col min="5" max="5" width="54.57421875" style="0" bestFit="1" customWidth="1"/>
  </cols>
  <sheetData>
    <row r="1" spans="1:5" s="9" customFormat="1" ht="12.75">
      <c r="A1" s="8" t="s">
        <v>4</v>
      </c>
      <c r="B1" s="19" t="s">
        <v>25</v>
      </c>
      <c r="C1" s="8" t="s">
        <v>14</v>
      </c>
      <c r="D1" s="8" t="s">
        <v>15</v>
      </c>
      <c r="E1" s="8" t="s">
        <v>3</v>
      </c>
    </row>
    <row r="2" spans="1:5" ht="12.75">
      <c r="A2" s="2" t="s">
        <v>47</v>
      </c>
      <c r="B2" s="2" t="s">
        <v>26</v>
      </c>
      <c r="C2" s="14">
        <v>100</v>
      </c>
      <c r="D2" s="14">
        <v>100</v>
      </c>
      <c r="E2" s="1" t="s">
        <v>40</v>
      </c>
    </row>
    <row r="3" spans="1:5" ht="12.75">
      <c r="A3" s="2" t="s">
        <v>48</v>
      </c>
      <c r="B3" s="2" t="s">
        <v>39</v>
      </c>
      <c r="C3" s="15">
        <v>12</v>
      </c>
      <c r="D3" s="15">
        <v>24</v>
      </c>
      <c r="E3" s="1" t="s">
        <v>20</v>
      </c>
    </row>
    <row r="4" spans="1:5" ht="12.75">
      <c r="A4" s="2" t="s">
        <v>49</v>
      </c>
      <c r="B4" s="2" t="s">
        <v>26</v>
      </c>
      <c r="C4" s="16">
        <f>'工場の機械賃率'!$C$5*C3/3600</f>
        <v>100</v>
      </c>
      <c r="D4" s="16">
        <f>'工場の機械賃率'!$C$5*D3/3600</f>
        <v>200</v>
      </c>
      <c r="E4" s="1" t="s">
        <v>21</v>
      </c>
    </row>
    <row r="5" spans="1:5" s="13" customFormat="1" ht="12.75">
      <c r="A5" s="12" t="s">
        <v>50</v>
      </c>
      <c r="B5" s="12" t="s">
        <v>26</v>
      </c>
      <c r="C5" s="17">
        <f>C2+C4</f>
        <v>200</v>
      </c>
      <c r="D5" s="17">
        <f>D2+D4</f>
        <v>300</v>
      </c>
      <c r="E5" s="12" t="s">
        <v>23</v>
      </c>
    </row>
    <row r="6" spans="1:5" ht="12.75">
      <c r="A6" s="1" t="s">
        <v>51</v>
      </c>
      <c r="B6" s="1" t="s">
        <v>26</v>
      </c>
      <c r="C6" s="18">
        <v>300</v>
      </c>
      <c r="D6" s="18">
        <v>400</v>
      </c>
      <c r="E6" s="1" t="s">
        <v>9</v>
      </c>
    </row>
    <row r="7" spans="1:5" ht="12.75">
      <c r="A7" s="3" t="s">
        <v>8</v>
      </c>
      <c r="B7" s="2" t="s">
        <v>37</v>
      </c>
      <c r="C7" s="4">
        <f>(C6-C2)/C6</f>
        <v>0.6666666666666666</v>
      </c>
      <c r="D7" s="4">
        <f>(D6-D2)/D6</f>
        <v>0.75</v>
      </c>
      <c r="E7" s="1" t="s">
        <v>41</v>
      </c>
    </row>
    <row r="8" spans="1:5" ht="12.75">
      <c r="A8" s="3" t="s">
        <v>7</v>
      </c>
      <c r="B8" s="2" t="s">
        <v>37</v>
      </c>
      <c r="C8" s="4">
        <f>(C6-C5)/C6</f>
        <v>0.3333333333333333</v>
      </c>
      <c r="D8" s="4">
        <f>(D6-D5)/D6</f>
        <v>0.25</v>
      </c>
      <c r="E8" s="1" t="s">
        <v>19</v>
      </c>
    </row>
    <row r="9" spans="1:5" ht="12.75">
      <c r="A9" s="3" t="s">
        <v>12</v>
      </c>
      <c r="B9" s="2" t="s">
        <v>38</v>
      </c>
      <c r="C9" s="7">
        <v>100000</v>
      </c>
      <c r="D9" s="7">
        <v>100000</v>
      </c>
      <c r="E9" s="1"/>
    </row>
    <row r="12" spans="1:5" ht="12.75">
      <c r="A12" s="1"/>
      <c r="B12" s="1"/>
      <c r="C12" s="1" t="s">
        <v>17</v>
      </c>
      <c r="D12" s="1" t="s">
        <v>18</v>
      </c>
      <c r="E12" s="1"/>
    </row>
    <row r="13" spans="1:5" ht="12.75">
      <c r="A13" s="1" t="s">
        <v>16</v>
      </c>
      <c r="B13" s="1"/>
      <c r="C13" s="6">
        <f>C5*C9+D5*D9</f>
        <v>50000000</v>
      </c>
      <c r="D13" s="6">
        <f>'工場の製造原価'!C5</f>
        <v>50000000</v>
      </c>
      <c r="E13" s="1" t="s">
        <v>43</v>
      </c>
    </row>
    <row r="15" ht="12.75">
      <c r="C15" s="5" t="s">
        <v>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  <headerFooter>
    <oddHeader>&amp;L&amp;F&amp;A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1" width="18.28125" style="0" bestFit="1" customWidth="1"/>
    <col min="2" max="2" width="11.57421875" style="0" bestFit="1" customWidth="1"/>
    <col min="3" max="3" width="9.140625" style="0" bestFit="1" customWidth="1"/>
    <col min="4" max="4" width="70.140625" style="0" bestFit="1" customWidth="1"/>
    <col min="6" max="6" width="23.57421875" style="0" customWidth="1"/>
    <col min="7" max="9" width="9.140625" style="0" customWidth="1"/>
    <col min="10" max="10" width="34.00390625" style="0" bestFit="1" customWidth="1"/>
  </cols>
  <sheetData>
    <row r="1" spans="1:4" s="9" customFormat="1" ht="12.75">
      <c r="A1" s="8" t="s">
        <v>0</v>
      </c>
      <c r="B1" s="19" t="s">
        <v>27</v>
      </c>
      <c r="C1" s="8" t="s">
        <v>2</v>
      </c>
      <c r="D1" s="8" t="s">
        <v>3</v>
      </c>
    </row>
    <row r="2" spans="1:4" ht="12.75">
      <c r="A2" s="1" t="s">
        <v>33</v>
      </c>
      <c r="B2" s="1" t="s">
        <v>28</v>
      </c>
      <c r="C2" s="7">
        <v>2000</v>
      </c>
      <c r="D2" s="1" t="s">
        <v>32</v>
      </c>
    </row>
    <row r="3" spans="1:4" ht="12.75">
      <c r="A3" s="1" t="s">
        <v>34</v>
      </c>
      <c r="B3" s="1" t="s">
        <v>28</v>
      </c>
      <c r="C3" s="7">
        <v>1000</v>
      </c>
      <c r="D3" s="1" t="s">
        <v>42</v>
      </c>
    </row>
    <row r="4" spans="1:4" ht="12.75">
      <c r="A4" s="1" t="s">
        <v>35</v>
      </c>
      <c r="B4" s="1" t="s">
        <v>29</v>
      </c>
      <c r="C4" s="20">
        <f>C3/C2</f>
        <v>0.5</v>
      </c>
      <c r="D4" s="1" t="s">
        <v>36</v>
      </c>
    </row>
    <row r="5" spans="1:4" ht="12.75">
      <c r="A5" s="1" t="s">
        <v>31</v>
      </c>
      <c r="B5" s="1" t="s">
        <v>30</v>
      </c>
      <c r="C5" s="6">
        <f>('工場の製造原価'!$C$3+'工場の製造原価'!$C$4)/(C2*C4)</f>
        <v>30000</v>
      </c>
      <c r="D5" s="1" t="s">
        <v>46</v>
      </c>
    </row>
    <row r="7" ht="12.75">
      <c r="C7" s="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13.140625" style="0" bestFit="1" customWidth="1"/>
    <col min="2" max="2" width="5.421875" style="0" bestFit="1" customWidth="1"/>
    <col min="3" max="3" width="10.28125" style="0" bestFit="1" customWidth="1"/>
    <col min="4" max="4" width="46.7109375" style="0" customWidth="1"/>
    <col min="6" max="6" width="23.57421875" style="0" customWidth="1"/>
    <col min="7" max="9" width="9.140625" style="0" customWidth="1"/>
    <col min="10" max="10" width="34.00390625" style="0" bestFit="1" customWidth="1"/>
  </cols>
  <sheetData>
    <row r="1" spans="1:4" s="9" customFormat="1" ht="12.75">
      <c r="A1" s="8" t="s">
        <v>0</v>
      </c>
      <c r="B1" s="19" t="s">
        <v>25</v>
      </c>
      <c r="C1" s="8" t="s">
        <v>1</v>
      </c>
      <c r="D1" s="8" t="s">
        <v>3</v>
      </c>
    </row>
    <row r="2" spans="1:4" ht="12.75">
      <c r="A2" s="1" t="s">
        <v>22</v>
      </c>
      <c r="B2" s="1" t="s">
        <v>26</v>
      </c>
      <c r="C2" s="7">
        <v>20000000</v>
      </c>
      <c r="D2" s="1" t="s">
        <v>24</v>
      </c>
    </row>
    <row r="3" spans="1:4" ht="12.75">
      <c r="A3" s="1" t="s">
        <v>5</v>
      </c>
      <c r="B3" s="1" t="s">
        <v>26</v>
      </c>
      <c r="C3" s="7">
        <v>20000000</v>
      </c>
      <c r="D3" s="1" t="s">
        <v>44</v>
      </c>
    </row>
    <row r="4" spans="1:4" ht="12.75">
      <c r="A4" s="1" t="s">
        <v>6</v>
      </c>
      <c r="B4" s="1" t="s">
        <v>26</v>
      </c>
      <c r="C4" s="7">
        <v>10000000</v>
      </c>
      <c r="D4" s="1" t="s">
        <v>10</v>
      </c>
    </row>
    <row r="5" spans="1:4" ht="12.75">
      <c r="A5" s="11" t="s">
        <v>13</v>
      </c>
      <c r="B5" s="1" t="s">
        <v>26</v>
      </c>
      <c r="C5" s="10">
        <f>SUM(C2:C4)</f>
        <v>50000000</v>
      </c>
      <c r="D5" s="11" t="s">
        <v>45</v>
      </c>
    </row>
    <row r="7" ht="12.75">
      <c r="C7" s="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堀口敬</cp:lastModifiedBy>
  <cp:lastPrinted>2014-02-02T01:48:21Z</cp:lastPrinted>
  <dcterms:created xsi:type="dcterms:W3CDTF">2013-06-30T00:36:47Z</dcterms:created>
  <dcterms:modified xsi:type="dcterms:W3CDTF">2022-06-18T03:52:55Z</dcterms:modified>
  <cp:category/>
  <cp:version/>
  <cp:contentType/>
  <cp:contentStatus/>
</cp:coreProperties>
</file>